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ЦС787 Фогеля 1\приложение 4\"/>
    </mc:Choice>
  </mc:AlternateContent>
  <xr:revisionPtr revIDLastSave="0" documentId="13_ncr:1_{77F668CD-BE86-4E14-836A-EAE8D3E2B3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егеля,1" sheetId="1" r:id="rId1"/>
  </sheets>
  <definedNames>
    <definedName name="_xlnm.Print_Area" localSheetId="0">'фегеля,1'!$A$1:$B$41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21" i="1" s="1"/>
  <c r="B9" i="1"/>
  <c r="B14" i="1" s="1"/>
  <c r="B23" i="1" s="1"/>
  <c r="B34" i="1" l="1"/>
  <c r="B17" i="1" l="1"/>
  <c r="B19" i="1" l="1"/>
  <c r="B18" i="1"/>
</calcChain>
</file>

<file path=xl/sharedStrings.xml><?xml version="1.0" encoding="utf-8"?>
<sst xmlns="http://schemas.openxmlformats.org/spreadsheetml/2006/main" count="46" uniqueCount="34">
  <si>
    <t xml:space="preserve">Расчет стоимости СМР  по объекту                                                </t>
  </si>
  <si>
    <t>дата разраб. ПСД</t>
  </si>
  <si>
    <t>начало СМР</t>
  </si>
  <si>
    <t>капремонт</t>
  </si>
  <si>
    <t>СМР</t>
  </si>
  <si>
    <t>Оборудование</t>
  </si>
  <si>
    <t>стоимость главы 2-8, без учета стоимости оборудования</t>
  </si>
  <si>
    <t>янв</t>
  </si>
  <si>
    <t>средства при производстве работ в зимнее время</t>
  </si>
  <si>
    <t>фев</t>
  </si>
  <si>
    <t>средства по уплате обязательных страховых взносов 34%</t>
  </si>
  <si>
    <t>март</t>
  </si>
  <si>
    <t>апрель</t>
  </si>
  <si>
    <t>май</t>
  </si>
  <si>
    <t>стоимость (капремонт) на дату разработки ПД</t>
  </si>
  <si>
    <t>июнь</t>
  </si>
  <si>
    <t>июль</t>
  </si>
  <si>
    <t>прогнозный индекс на дату нач.строит.</t>
  </si>
  <si>
    <t>авг</t>
  </si>
  <si>
    <t>стоимость на дату начала строительства</t>
  </si>
  <si>
    <t>сен</t>
  </si>
  <si>
    <t>окт</t>
  </si>
  <si>
    <t>ноя</t>
  </si>
  <si>
    <t>дек</t>
  </si>
  <si>
    <t>стоимость на дату окончания строительтсва</t>
  </si>
  <si>
    <t>объектная</t>
  </si>
  <si>
    <t>электрооборудование</t>
  </si>
  <si>
    <t>август 2026, норма задела 50%</t>
  </si>
  <si>
    <t>сентябрь 2026, норма задела 50%</t>
  </si>
  <si>
    <t>Капитальный ремонт строительных конструкций жилого дома № 1 по ул. Фогеля в г.Минске</t>
  </si>
  <si>
    <t>прогнозный индекс на дату завершения строительства</t>
  </si>
  <si>
    <t>средства, связанные с подготовкой объекта к приемке в эксплуатацию</t>
  </si>
  <si>
    <t>стоимость главы 9</t>
  </si>
  <si>
    <t>Приложение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</si>
</sst>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₽_-;\-* #,##0.00\ _₽_-;_-* &quot;-&quot;??\ _₽_-;_-@_-"/>
    <numFmt numFmtId="165" formatCode="#,##0.000"/>
    <numFmt numFmtId="166" formatCode="_-* #,##0.000_р_._-;\-* #,##0.000_р_._-;_-* &quot;-&quot;??_р_._-;_-@_-"/>
    <numFmt numFmtId="167" formatCode="#,##0_ ;\-#,##0\ "/>
    <numFmt numFmtId="168" formatCode="0.0000"/>
    <numFmt numFmtId="169" formatCode="0.00000"/>
    <numFmt numFmtId="170" formatCode="#,##0.0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color rgb="FFFF0000"/>
      <name val="Calibri"/>
      <family val="2"/>
      <scheme val="minor"/>
    </font>
    <font>
      <b/>
      <sz val="11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/>
    <xf numFmtId="165" fontId="2" fillId="0" borderId="0" xfId="0" applyNumberFormat="1" applyFont="1" applyAlignment="1">
      <alignment horizontal="right"/>
    </xf>
    <xf numFmtId="166" fontId="4" fillId="0" borderId="0" xfId="1" applyNumberFormat="1" applyFont="1" applyBorder="1" applyAlignment="1">
      <alignment vertical="top" wrapText="1"/>
    </xf>
    <xf numFmtId="0" fontId="2" fillId="0" borderId="1" xfId="0" applyFont="1" applyBorder="1" applyAlignment="1">
      <alignment horizontal="left"/>
    </xf>
    <xf numFmtId="14" fontId="5" fillId="0" borderId="1" xfId="0" applyNumberFormat="1" applyFont="1" applyBorder="1"/>
    <xf numFmtId="167" fontId="4" fillId="0" borderId="0" xfId="1" applyNumberFormat="1" applyFont="1" applyBorder="1" applyAlignment="1">
      <alignment horizontal="center" vertical="top" wrapText="1"/>
    </xf>
    <xf numFmtId="166" fontId="4" fillId="0" borderId="0" xfId="1" applyNumberFormat="1" applyFont="1" applyBorder="1" applyAlignment="1">
      <alignment horizontal="left" vertical="top" wrapText="1"/>
    </xf>
    <xf numFmtId="14" fontId="5" fillId="2" borderId="1" xfId="0" applyNumberFormat="1" applyFont="1" applyFill="1" applyBorder="1"/>
    <xf numFmtId="0" fontId="6" fillId="0" borderId="0" xfId="0" applyFont="1"/>
    <xf numFmtId="166" fontId="4" fillId="0" borderId="0" xfId="1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/>
    </xf>
    <xf numFmtId="14" fontId="5" fillId="2" borderId="0" xfId="0" applyNumberFormat="1" applyFont="1" applyFill="1"/>
    <xf numFmtId="166" fontId="4" fillId="0" borderId="1" xfId="1" applyNumberFormat="1" applyFont="1" applyBorder="1" applyAlignment="1">
      <alignment horizontal="left" wrapText="1"/>
    </xf>
    <xf numFmtId="165" fontId="4" fillId="0" borderId="1" xfId="1" applyNumberFormat="1" applyFont="1" applyBorder="1" applyAlignment="1">
      <alignment horizontal="center" wrapText="1"/>
    </xf>
    <xf numFmtId="14" fontId="7" fillId="0" borderId="0" xfId="0" applyNumberFormat="1" applyFont="1"/>
    <xf numFmtId="0" fontId="1" fillId="0" borderId="0" xfId="0" applyFont="1"/>
    <xf numFmtId="165" fontId="8" fillId="0" borderId="1" xfId="1" applyNumberFormat="1" applyFont="1" applyBorder="1"/>
    <xf numFmtId="0" fontId="2" fillId="0" borderId="2" xfId="0" applyFont="1" applyBorder="1"/>
    <xf numFmtId="0" fontId="5" fillId="0" borderId="5" xfId="0" applyFont="1" applyBorder="1" applyAlignment="1">
      <alignment horizontal="center"/>
    </xf>
    <xf numFmtId="0" fontId="2" fillId="3" borderId="6" xfId="0" applyFont="1" applyFill="1" applyBorder="1"/>
    <xf numFmtId="0" fontId="4" fillId="3" borderId="4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68" fontId="2" fillId="4" borderId="11" xfId="0" applyNumberFormat="1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168" fontId="2" fillId="0" borderId="10" xfId="0" applyNumberFormat="1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4" borderId="12" xfId="0" applyNumberFormat="1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8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168" fontId="2" fillId="0" borderId="14" xfId="0" applyNumberFormat="1" applyFont="1" applyBorder="1" applyAlignment="1">
      <alignment horizontal="center"/>
    </xf>
    <xf numFmtId="168" fontId="2" fillId="0" borderId="1" xfId="0" applyNumberFormat="1" applyFont="1" applyBorder="1" applyAlignment="1">
      <alignment horizontal="center"/>
    </xf>
    <xf numFmtId="168" fontId="2" fillId="4" borderId="15" xfId="0" applyNumberFormat="1" applyFont="1" applyFill="1" applyBorder="1" applyAlignment="1">
      <alignment horizontal="center"/>
    </xf>
    <xf numFmtId="165" fontId="8" fillId="0" borderId="1" xfId="1" applyNumberFormat="1" applyFont="1" applyFill="1" applyBorder="1"/>
    <xf numFmtId="168" fontId="11" fillId="4" borderId="1" xfId="0" applyNumberFormat="1" applyFont="1" applyFill="1" applyBorder="1" applyAlignment="1">
      <alignment horizontal="center"/>
    </xf>
    <xf numFmtId="168" fontId="12" fillId="0" borderId="1" xfId="0" applyNumberFormat="1" applyFont="1" applyBorder="1" applyAlignment="1">
      <alignment horizontal="center"/>
    </xf>
    <xf numFmtId="168" fontId="12" fillId="4" borderId="1" xfId="0" applyNumberFormat="1" applyFont="1" applyFill="1" applyBorder="1" applyAlignment="1">
      <alignment horizontal="center"/>
    </xf>
    <xf numFmtId="165" fontId="5" fillId="0" borderId="1" xfId="1" applyNumberFormat="1" applyFont="1" applyFill="1" applyBorder="1"/>
    <xf numFmtId="166" fontId="10" fillId="0" borderId="1" xfId="1" applyNumberFormat="1" applyFont="1" applyBorder="1"/>
    <xf numFmtId="0" fontId="4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168" fontId="12" fillId="4" borderId="18" xfId="0" applyNumberFormat="1" applyFont="1" applyFill="1" applyBorder="1" applyAlignment="1">
      <alignment horizontal="center"/>
    </xf>
    <xf numFmtId="168" fontId="2" fillId="4" borderId="18" xfId="0" applyNumberFormat="1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168" fontId="2" fillId="0" borderId="17" xfId="0" applyNumberFormat="1" applyFont="1" applyBorder="1" applyAlignment="1">
      <alignment horizontal="center"/>
    </xf>
    <xf numFmtId="168" fontId="2" fillId="0" borderId="18" xfId="0" applyNumberFormat="1" applyFont="1" applyBorder="1" applyAlignment="1">
      <alignment horizontal="center"/>
    </xf>
    <xf numFmtId="168" fontId="2" fillId="4" borderId="19" xfId="0" applyNumberFormat="1" applyFont="1" applyFill="1" applyBorder="1" applyAlignment="1">
      <alignment horizontal="center"/>
    </xf>
    <xf numFmtId="165" fontId="5" fillId="5" borderId="1" xfId="1" applyNumberFormat="1" applyFont="1" applyFill="1" applyBorder="1"/>
    <xf numFmtId="0" fontId="0" fillId="5" borderId="0" xfId="0" applyFill="1"/>
    <xf numFmtId="166" fontId="4" fillId="0" borderId="1" xfId="1" applyNumberFormat="1" applyFont="1" applyFill="1" applyBorder="1" applyAlignment="1">
      <alignment wrapText="1"/>
    </xf>
    <xf numFmtId="0" fontId="0" fillId="0" borderId="0" xfId="0" applyAlignment="1">
      <alignment horizontal="right"/>
    </xf>
    <xf numFmtId="169" fontId="5" fillId="5" borderId="1" xfId="1" applyNumberFormat="1" applyFont="1" applyFill="1" applyBorder="1"/>
    <xf numFmtId="0" fontId="0" fillId="7" borderId="0" xfId="0" applyFill="1"/>
    <xf numFmtId="169" fontId="13" fillId="7" borderId="0" xfId="0" applyNumberFormat="1" applyFont="1" applyFill="1"/>
    <xf numFmtId="170" fontId="0" fillId="7" borderId="0" xfId="0" applyNumberFormat="1" applyFill="1"/>
    <xf numFmtId="0" fontId="4" fillId="0" borderId="0" xfId="0" applyFont="1" applyAlignment="1">
      <alignment wrapText="1"/>
    </xf>
    <xf numFmtId="165" fontId="4" fillId="0" borderId="0" xfId="0" applyNumberFormat="1" applyFont="1"/>
    <xf numFmtId="169" fontId="13" fillId="0" borderId="0" xfId="0" applyNumberFormat="1" applyFont="1"/>
    <xf numFmtId="0" fontId="10" fillId="0" borderId="0" xfId="0" applyFont="1"/>
    <xf numFmtId="165" fontId="10" fillId="0" borderId="0" xfId="0" applyNumberFormat="1" applyFont="1"/>
    <xf numFmtId="165" fontId="10" fillId="0" borderId="0" xfId="0" applyNumberFormat="1" applyFont="1" applyAlignment="1">
      <alignment horizontal="right"/>
    </xf>
    <xf numFmtId="165" fontId="2" fillId="0" borderId="0" xfId="0" applyNumberFormat="1" applyFont="1"/>
    <xf numFmtId="169" fontId="0" fillId="0" borderId="0" xfId="0" applyNumberFormat="1"/>
    <xf numFmtId="165" fontId="0" fillId="0" borderId="0" xfId="0" applyNumberFormat="1"/>
    <xf numFmtId="165" fontId="11" fillId="0" borderId="1" xfId="1" applyNumberFormat="1" applyFont="1" applyFill="1" applyBorder="1"/>
    <xf numFmtId="166" fontId="11" fillId="0" borderId="1" xfId="1" applyNumberFormat="1" applyFont="1" applyFill="1" applyBorder="1" applyAlignment="1">
      <alignment horizontal="left" wrapText="1"/>
    </xf>
    <xf numFmtId="166" fontId="11" fillId="0" borderId="1" xfId="1" applyNumberFormat="1" applyFont="1" applyFill="1" applyBorder="1" applyAlignment="1">
      <alignment wrapText="1"/>
    </xf>
    <xf numFmtId="166" fontId="11" fillId="0" borderId="1" xfId="1" applyNumberFormat="1" applyFont="1" applyFill="1" applyBorder="1"/>
    <xf numFmtId="166" fontId="8" fillId="0" borderId="1" xfId="1" applyNumberFormat="1" applyFont="1" applyFill="1" applyBorder="1" applyAlignment="1">
      <alignment wrapText="1"/>
    </xf>
    <xf numFmtId="166" fontId="8" fillId="0" borderId="1" xfId="1" applyNumberFormat="1" applyFont="1" applyFill="1" applyBorder="1"/>
    <xf numFmtId="166" fontId="11" fillId="0" borderId="1" xfId="1" applyNumberFormat="1" applyFont="1" applyFill="1" applyBorder="1" applyAlignment="1">
      <alignment vertical="center" wrapText="1"/>
    </xf>
    <xf numFmtId="166" fontId="8" fillId="5" borderId="1" xfId="1" applyNumberFormat="1" applyFont="1" applyFill="1" applyBorder="1"/>
    <xf numFmtId="166" fontId="10" fillId="0" borderId="0" xfId="1" applyNumberFormat="1" applyFont="1" applyBorder="1"/>
    <xf numFmtId="165" fontId="10" fillId="0" borderId="0" xfId="1" applyNumberFormat="1" applyFont="1" applyBorder="1"/>
    <xf numFmtId="165" fontId="11" fillId="0" borderId="0" xfId="1" applyNumberFormat="1" applyFont="1" applyBorder="1"/>
    <xf numFmtId="166" fontId="10" fillId="0" borderId="0" xfId="1" applyNumberFormat="1" applyFont="1" applyFill="1" applyBorder="1"/>
    <xf numFmtId="166" fontId="4" fillId="6" borderId="0" xfId="1" applyNumberFormat="1" applyFont="1" applyFill="1" applyBorder="1" applyAlignment="1">
      <alignment horizontal="left" wrapText="1"/>
    </xf>
    <xf numFmtId="165" fontId="5" fillId="6" borderId="0" xfId="1" applyNumberFormat="1" applyFont="1" applyFill="1" applyBorder="1"/>
    <xf numFmtId="166" fontId="10" fillId="6" borderId="0" xfId="1" applyNumberFormat="1" applyFont="1" applyFill="1" applyBorder="1"/>
    <xf numFmtId="165" fontId="2" fillId="6" borderId="0" xfId="1" applyNumberFormat="1" applyFont="1" applyFill="1" applyBorder="1"/>
    <xf numFmtId="0" fontId="4" fillId="7" borderId="0" xfId="0" applyFont="1" applyFill="1" applyAlignment="1">
      <alignment wrapText="1"/>
    </xf>
    <xf numFmtId="165" fontId="4" fillId="7" borderId="0" xfId="0" applyNumberFormat="1" applyFont="1" applyFill="1"/>
    <xf numFmtId="166" fontId="10" fillId="0" borderId="0" xfId="1" applyNumberFormat="1" applyFont="1" applyBorder="1" applyAlignment="1">
      <alignment horizontal="left" vertical="center" wrapText="1"/>
    </xf>
    <xf numFmtId="165" fontId="10" fillId="0" borderId="0" xfId="1" applyNumberFormat="1" applyFont="1" applyBorder="1" applyAlignment="1">
      <alignment horizontal="center" vertical="center"/>
    </xf>
    <xf numFmtId="166" fontId="4" fillId="0" borderId="0" xfId="1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7"/>
  <sheetViews>
    <sheetView tabSelected="1" view="pageBreakPreview" zoomScale="110" zoomScaleNormal="120" zoomScaleSheetLayoutView="110" workbookViewId="0">
      <selection activeCell="B1" sqref="B1"/>
    </sheetView>
  </sheetViews>
  <sheetFormatPr defaultRowHeight="15" x14ac:dyDescent="0.25"/>
  <cols>
    <col min="1" max="1" width="53.140625" customWidth="1"/>
    <col min="2" max="2" width="45.5703125" style="77" customWidth="1"/>
    <col min="3" max="3" width="11" customWidth="1"/>
    <col min="4" max="4" width="14.28515625" bestFit="1" customWidth="1"/>
    <col min="5" max="5" width="12.42578125" bestFit="1" customWidth="1"/>
    <col min="6" max="6" width="11.140625" customWidth="1"/>
    <col min="7" max="7" width="15" customWidth="1"/>
    <col min="8" max="8" width="14.42578125" customWidth="1"/>
    <col min="9" max="9" width="9.5703125" customWidth="1"/>
  </cols>
  <sheetData>
    <row r="1" spans="1:16" x14ac:dyDescent="0.25">
      <c r="A1" s="1"/>
      <c r="B1" s="2" t="s">
        <v>33</v>
      </c>
    </row>
    <row r="2" spans="1:16" ht="15" customHeight="1" x14ac:dyDescent="0.25">
      <c r="A2" s="98" t="s">
        <v>0</v>
      </c>
      <c r="B2" s="98"/>
      <c r="C2" s="3"/>
    </row>
    <row r="3" spans="1:16" ht="36.75" customHeight="1" x14ac:dyDescent="0.25">
      <c r="A3" s="98" t="s">
        <v>29</v>
      </c>
      <c r="B3" s="98"/>
      <c r="C3" s="3"/>
      <c r="D3" s="4" t="s">
        <v>1</v>
      </c>
      <c r="E3" s="4"/>
      <c r="F3" s="4"/>
      <c r="G3" s="5">
        <v>45962</v>
      </c>
    </row>
    <row r="4" spans="1:16" ht="13.5" customHeight="1" x14ac:dyDescent="0.25">
      <c r="A4" s="6"/>
      <c r="B4" s="7"/>
      <c r="D4" s="4" t="s">
        <v>2</v>
      </c>
      <c r="E4" s="4"/>
      <c r="F4" s="4"/>
      <c r="G4" s="8">
        <v>46235</v>
      </c>
      <c r="H4" s="8">
        <v>46296</v>
      </c>
      <c r="I4" s="9"/>
    </row>
    <row r="5" spans="1:16" ht="13.5" customHeight="1" x14ac:dyDescent="0.25">
      <c r="A5" s="10"/>
      <c r="B5" s="6"/>
      <c r="C5" s="7"/>
      <c r="D5" s="11"/>
      <c r="E5" s="11"/>
      <c r="F5" s="11"/>
      <c r="G5" s="12"/>
      <c r="H5" s="12"/>
      <c r="I5" s="9"/>
    </row>
    <row r="6" spans="1:16" ht="29.25" customHeight="1" thickBot="1" x14ac:dyDescent="0.3">
      <c r="A6" s="13"/>
      <c r="B6" s="14"/>
      <c r="D6" s="15"/>
      <c r="E6" s="9"/>
      <c r="F6" s="9"/>
      <c r="G6" s="9"/>
      <c r="H6" s="9"/>
      <c r="I6" s="9"/>
      <c r="K6" s="16"/>
    </row>
    <row r="7" spans="1:16" ht="18.75" customHeight="1" thickBot="1" x14ac:dyDescent="0.45">
      <c r="A7" s="13" t="s">
        <v>3</v>
      </c>
      <c r="B7" s="17"/>
      <c r="D7" s="99" t="s">
        <v>4</v>
      </c>
      <c r="E7" s="100"/>
      <c r="F7" s="100"/>
      <c r="G7" s="100"/>
      <c r="H7" s="100"/>
      <c r="I7" s="100"/>
      <c r="J7" s="101"/>
      <c r="L7" s="102" t="s">
        <v>5</v>
      </c>
      <c r="M7" s="103"/>
      <c r="N7" s="103"/>
      <c r="O7" s="103"/>
      <c r="P7" s="104"/>
    </row>
    <row r="8" spans="1:16" ht="30.75" thickBot="1" x14ac:dyDescent="0.3">
      <c r="A8" s="79" t="s">
        <v>6</v>
      </c>
      <c r="B8" s="78">
        <v>53.259</v>
      </c>
      <c r="D8" s="18"/>
      <c r="E8" s="19">
        <v>2024</v>
      </c>
      <c r="F8" s="19">
        <v>2025</v>
      </c>
      <c r="G8" s="19">
        <v>2026</v>
      </c>
      <c r="H8" s="19">
        <v>2027</v>
      </c>
      <c r="I8" s="19">
        <v>2028</v>
      </c>
      <c r="J8" s="19">
        <v>2029</v>
      </c>
      <c r="L8" s="20"/>
      <c r="M8" s="21">
        <v>2024</v>
      </c>
      <c r="N8" s="22">
        <v>2025</v>
      </c>
      <c r="O8" s="23">
        <v>2026</v>
      </c>
      <c r="P8" s="24">
        <v>2027</v>
      </c>
    </row>
    <row r="9" spans="1:16" x14ac:dyDescent="0.25">
      <c r="A9" s="80" t="s">
        <v>32</v>
      </c>
      <c r="B9" s="78">
        <f>B10+B11+B12</f>
        <v>5.9290000000000003</v>
      </c>
      <c r="D9" s="25" t="s">
        <v>7</v>
      </c>
      <c r="E9" s="26">
        <v>1.0073000000000001</v>
      </c>
      <c r="F9" s="27">
        <v>1.0068999999999999</v>
      </c>
      <c r="G9" s="28">
        <v>1.0089999999999999</v>
      </c>
      <c r="H9" s="29">
        <v>1.0085999999999999</v>
      </c>
      <c r="I9" s="29"/>
      <c r="J9" s="30"/>
      <c r="L9" s="31" t="s">
        <v>7</v>
      </c>
      <c r="M9" s="32">
        <v>1.0048999999999999</v>
      </c>
      <c r="N9" s="33">
        <v>1.0037</v>
      </c>
      <c r="O9" s="33">
        <v>1.0025999999999999</v>
      </c>
      <c r="P9" s="34">
        <v>1.0024</v>
      </c>
    </row>
    <row r="10" spans="1:16" x14ac:dyDescent="0.25">
      <c r="A10" s="81" t="s">
        <v>8</v>
      </c>
      <c r="B10" s="78">
        <v>0.33700000000000002</v>
      </c>
      <c r="D10" s="35" t="s">
        <v>9</v>
      </c>
      <c r="E10" s="36">
        <v>1.0073000000000001</v>
      </c>
      <c r="F10" s="37">
        <v>1.0068999999999999</v>
      </c>
      <c r="G10" s="38">
        <v>1.0089999999999999</v>
      </c>
      <c r="H10" s="39">
        <v>1.0085999999999999</v>
      </c>
      <c r="I10" s="39"/>
      <c r="J10" s="40"/>
      <c r="L10" s="41" t="s">
        <v>9</v>
      </c>
      <c r="M10" s="42">
        <v>1.0048999999999999</v>
      </c>
      <c r="N10" s="43">
        <v>1.0037</v>
      </c>
      <c r="O10" s="43">
        <v>1.0025999999999999</v>
      </c>
      <c r="P10" s="44">
        <v>1.0024</v>
      </c>
    </row>
    <row r="11" spans="1:16" ht="30" x14ac:dyDescent="0.25">
      <c r="A11" s="80" t="s">
        <v>10</v>
      </c>
      <c r="B11" s="78">
        <v>5.4290000000000003</v>
      </c>
      <c r="D11" s="35" t="s">
        <v>11</v>
      </c>
      <c r="E11" s="36">
        <v>1.0073000000000001</v>
      </c>
      <c r="F11" s="37">
        <v>1.0068999999999999</v>
      </c>
      <c r="G11" s="38">
        <v>1.0089999999999999</v>
      </c>
      <c r="H11" s="39">
        <v>1.0085999999999999</v>
      </c>
      <c r="I11" s="39"/>
      <c r="J11" s="40"/>
      <c r="L11" s="41" t="s">
        <v>11</v>
      </c>
      <c r="M11" s="42">
        <v>1.0048999999999999</v>
      </c>
      <c r="N11" s="43">
        <v>1.0037</v>
      </c>
      <c r="O11" s="43">
        <v>1.0025999999999999</v>
      </c>
      <c r="P11" s="44">
        <v>1.0024</v>
      </c>
    </row>
    <row r="12" spans="1:16" ht="24.75" customHeight="1" x14ac:dyDescent="0.25">
      <c r="A12" s="84" t="s">
        <v>31</v>
      </c>
      <c r="B12" s="78">
        <v>0.16300000000000001</v>
      </c>
      <c r="D12" s="35" t="s">
        <v>12</v>
      </c>
      <c r="E12" s="36">
        <v>1.0073000000000001</v>
      </c>
      <c r="F12" s="38">
        <v>1.0109999999999999</v>
      </c>
      <c r="G12" s="38">
        <v>1.0089999999999999</v>
      </c>
      <c r="H12" s="39">
        <v>1.0085999999999999</v>
      </c>
      <c r="I12" s="39"/>
      <c r="J12" s="40"/>
      <c r="L12" s="41" t="s">
        <v>12</v>
      </c>
      <c r="M12" s="42">
        <v>1.0048999999999999</v>
      </c>
      <c r="N12" s="43">
        <v>1.0029999999999999</v>
      </c>
      <c r="O12" s="43">
        <v>1.0025999999999999</v>
      </c>
      <c r="P12" s="44">
        <v>1.0024</v>
      </c>
    </row>
    <row r="13" spans="1:16" ht="24.75" customHeight="1" x14ac:dyDescent="0.25">
      <c r="A13" s="80"/>
      <c r="B13" s="78"/>
      <c r="D13" s="35" t="s">
        <v>13</v>
      </c>
      <c r="E13" s="36">
        <v>1.0073000000000001</v>
      </c>
      <c r="F13" s="38">
        <v>1.0109999999999999</v>
      </c>
      <c r="G13" s="38">
        <v>1.0089999999999999</v>
      </c>
      <c r="H13" s="39">
        <v>1.0085999999999999</v>
      </c>
      <c r="I13" s="39"/>
      <c r="J13" s="40"/>
      <c r="L13" s="41" t="s">
        <v>13</v>
      </c>
      <c r="M13" s="42">
        <v>1.0044999999999999</v>
      </c>
      <c r="N13" s="43">
        <v>1.0029999999999999</v>
      </c>
      <c r="O13" s="43">
        <v>1.0025999999999999</v>
      </c>
      <c r="P13" s="44">
        <v>1.0024</v>
      </c>
    </row>
    <row r="14" spans="1:16" ht="24.75" customHeight="1" x14ac:dyDescent="0.25">
      <c r="A14" s="82" t="s">
        <v>14</v>
      </c>
      <c r="B14" s="45">
        <f>B8+B9</f>
        <v>59.188000000000002</v>
      </c>
      <c r="D14" s="35" t="s">
        <v>15</v>
      </c>
      <c r="E14" s="36">
        <v>1.0073000000000001</v>
      </c>
      <c r="F14" s="38">
        <v>1.0109999999999999</v>
      </c>
      <c r="G14" s="38">
        <v>1.0089999999999999</v>
      </c>
      <c r="H14" s="39">
        <v>1.0085999999999999</v>
      </c>
      <c r="I14" s="39"/>
      <c r="J14" s="40"/>
      <c r="L14" s="41" t="s">
        <v>15</v>
      </c>
      <c r="M14" s="42">
        <v>1.0044999999999999</v>
      </c>
      <c r="N14" s="43">
        <v>1.0029999999999999</v>
      </c>
      <c r="O14" s="43">
        <v>1.0025999999999999</v>
      </c>
      <c r="P14" s="44">
        <v>1.0024</v>
      </c>
    </row>
    <row r="15" spans="1:16" ht="15" customHeight="1" x14ac:dyDescent="0.25">
      <c r="A15" s="82"/>
      <c r="B15" s="45"/>
      <c r="D15" s="35" t="s">
        <v>16</v>
      </c>
      <c r="E15" s="36">
        <v>1.0073000000000001</v>
      </c>
      <c r="F15" s="38">
        <v>1.0109999999999999</v>
      </c>
      <c r="G15" s="46">
        <v>1.0089999999999999</v>
      </c>
      <c r="H15" s="39">
        <v>1.0085999999999999</v>
      </c>
      <c r="I15" s="39"/>
      <c r="J15" s="40"/>
      <c r="L15" s="41" t="s">
        <v>16</v>
      </c>
      <c r="M15" s="42">
        <v>1.0044999999999999</v>
      </c>
      <c r="N15" s="43">
        <v>1.0029999999999999</v>
      </c>
      <c r="O15" s="47">
        <v>1.0025999999999999</v>
      </c>
      <c r="P15" s="44">
        <v>1.0024</v>
      </c>
    </row>
    <row r="16" spans="1:16" x14ac:dyDescent="0.25">
      <c r="A16" s="81" t="s">
        <v>17</v>
      </c>
      <c r="B16" s="78">
        <f>F19*F20*G9*G10*G11*G12*G13*G14*G15*G16</f>
        <v>1.0980740823203559</v>
      </c>
      <c r="D16" s="35" t="s">
        <v>18</v>
      </c>
      <c r="E16" s="36">
        <v>1.0073000000000001</v>
      </c>
      <c r="F16" s="46">
        <v>1.0109999999999999</v>
      </c>
      <c r="G16" s="48">
        <v>1.0089999999999999</v>
      </c>
      <c r="H16" s="39">
        <v>1.0085999999999999</v>
      </c>
      <c r="I16" s="39"/>
      <c r="J16" s="40"/>
      <c r="L16" s="41" t="s">
        <v>18</v>
      </c>
      <c r="M16" s="42">
        <v>1.0044999999999999</v>
      </c>
      <c r="N16" s="47">
        <v>1.0029999999999999</v>
      </c>
      <c r="O16" s="43">
        <v>1.0025999999999999</v>
      </c>
      <c r="P16" s="44">
        <v>1.0024</v>
      </c>
    </row>
    <row r="17" spans="1:16" x14ac:dyDescent="0.25">
      <c r="A17" s="83" t="s">
        <v>19</v>
      </c>
      <c r="B17" s="45">
        <f>B14*B16</f>
        <v>64.992808784377232</v>
      </c>
      <c r="D17" s="35" t="s">
        <v>20</v>
      </c>
      <c r="E17" s="36">
        <v>1.0073000000000001</v>
      </c>
      <c r="F17" s="38">
        <v>1.0109999999999999</v>
      </c>
      <c r="G17" s="48">
        <v>1.0089999999999999</v>
      </c>
      <c r="H17" s="39">
        <v>1.0085999999999999</v>
      </c>
      <c r="I17" s="39"/>
      <c r="J17" s="40"/>
      <c r="L17" s="41" t="s">
        <v>20</v>
      </c>
      <c r="M17" s="42">
        <v>1.0044999999999999</v>
      </c>
      <c r="N17" s="43">
        <v>1.0029999999999999</v>
      </c>
      <c r="O17" s="43">
        <v>1.0025999999999999</v>
      </c>
      <c r="P17" s="44">
        <v>1.0024</v>
      </c>
    </row>
    <row r="18" spans="1:16" ht="21" customHeight="1" x14ac:dyDescent="0.25">
      <c r="A18" s="81" t="s">
        <v>27</v>
      </c>
      <c r="B18" s="45">
        <f>B17*0.5*G16</f>
        <v>32.788872031718313</v>
      </c>
      <c r="D18" s="35" t="s">
        <v>21</v>
      </c>
      <c r="E18" s="36">
        <v>1.0073000000000001</v>
      </c>
      <c r="F18" s="38">
        <v>1.0109999999999999</v>
      </c>
      <c r="G18" s="48">
        <v>1.0089999999999999</v>
      </c>
      <c r="H18" s="39">
        <v>1.0085999999999999</v>
      </c>
      <c r="I18" s="39"/>
      <c r="J18" s="40"/>
      <c r="L18" s="41" t="s">
        <v>21</v>
      </c>
      <c r="M18" s="42">
        <v>1.0044999999999999</v>
      </c>
      <c r="N18" s="43">
        <v>1.0029999999999999</v>
      </c>
      <c r="O18" s="43">
        <v>1.0025999999999999</v>
      </c>
      <c r="P18" s="44">
        <v>1.0024</v>
      </c>
    </row>
    <row r="19" spans="1:16" ht="21" customHeight="1" x14ac:dyDescent="0.25">
      <c r="A19" s="81" t="s">
        <v>28</v>
      </c>
      <c r="B19" s="45">
        <f>B17*0.5*G16*G17</f>
        <v>33.083971880003773</v>
      </c>
      <c r="D19" s="35" t="s">
        <v>22</v>
      </c>
      <c r="E19" s="36">
        <v>1.0073000000000001</v>
      </c>
      <c r="F19" s="38">
        <v>1.0109999999999999</v>
      </c>
      <c r="G19" s="38">
        <v>1.0089999999999999</v>
      </c>
      <c r="H19" s="39">
        <v>1.0085999999999999</v>
      </c>
      <c r="I19" s="39"/>
      <c r="J19" s="40"/>
      <c r="L19" s="41" t="s">
        <v>22</v>
      </c>
      <c r="M19" s="42">
        <v>1.0044999999999999</v>
      </c>
      <c r="N19" s="43">
        <v>1.0029999999999999</v>
      </c>
      <c r="O19" s="43">
        <v>1.0025999999999999</v>
      </c>
      <c r="P19" s="44">
        <v>1.0024</v>
      </c>
    </row>
    <row r="20" spans="1:16" ht="21" customHeight="1" thickBot="1" x14ac:dyDescent="0.3">
      <c r="A20" s="81"/>
      <c r="B20" s="45"/>
      <c r="D20" s="51" t="s">
        <v>23</v>
      </c>
      <c r="E20" s="52">
        <v>1.0073000000000001</v>
      </c>
      <c r="F20" s="53">
        <v>1.0109999999999999</v>
      </c>
      <c r="G20" s="54">
        <v>1.0089999999999999</v>
      </c>
      <c r="H20" s="55">
        <v>1.0085999999999999</v>
      </c>
      <c r="I20" s="55"/>
      <c r="J20" s="56"/>
      <c r="L20" s="57" t="s">
        <v>23</v>
      </c>
      <c r="M20" s="58">
        <v>1.0044999999999999</v>
      </c>
      <c r="N20" s="59">
        <v>1.0029999999999999</v>
      </c>
      <c r="O20" s="59">
        <v>1.0025999999999999</v>
      </c>
      <c r="P20" s="60">
        <v>1.0024</v>
      </c>
    </row>
    <row r="21" spans="1:16" ht="17.25" customHeight="1" x14ac:dyDescent="0.25">
      <c r="A21" s="81" t="s">
        <v>30</v>
      </c>
      <c r="B21" s="45">
        <f>B16*G17</f>
        <v>1.107956749061239</v>
      </c>
    </row>
    <row r="22" spans="1:16" ht="0.75" customHeight="1" x14ac:dyDescent="0.25">
      <c r="A22" s="50"/>
      <c r="B22" s="49"/>
    </row>
    <row r="23" spans="1:16" s="62" customFormat="1" x14ac:dyDescent="0.25">
      <c r="A23" s="85" t="s">
        <v>24</v>
      </c>
      <c r="B23" s="61">
        <f>B14*B21</f>
        <v>65.577744063436612</v>
      </c>
    </row>
    <row r="24" spans="1:16" ht="27.75" customHeight="1" x14ac:dyDescent="0.25">
      <c r="A24" s="63"/>
      <c r="B24" s="49"/>
    </row>
    <row r="25" spans="1:16" ht="26.25" customHeight="1" x14ac:dyDescent="0.25">
      <c r="A25" s="96"/>
      <c r="B25" s="97"/>
      <c r="C25" t="s">
        <v>25</v>
      </c>
    </row>
    <row r="26" spans="1:16" hidden="1" x14ac:dyDescent="0.25">
      <c r="A26" s="86"/>
      <c r="B26" s="87"/>
    </row>
    <row r="27" spans="1:16" x14ac:dyDescent="0.25">
      <c r="A27" s="86"/>
      <c r="B27" s="88"/>
    </row>
    <row r="28" spans="1:16" x14ac:dyDescent="0.25">
      <c r="A28" s="86"/>
      <c r="B28" s="88"/>
    </row>
    <row r="29" spans="1:16" x14ac:dyDescent="0.25">
      <c r="A29" s="89"/>
      <c r="B29" s="88"/>
      <c r="C29" s="64"/>
    </row>
    <row r="30" spans="1:16" x14ac:dyDescent="0.25">
      <c r="A30" s="86"/>
      <c r="B30" s="88"/>
      <c r="C30" s="64"/>
    </row>
    <row r="31" spans="1:16" x14ac:dyDescent="0.25">
      <c r="A31" s="86"/>
      <c r="B31" s="88"/>
      <c r="C31" s="64"/>
    </row>
    <row r="32" spans="1:16" x14ac:dyDescent="0.25">
      <c r="A32" s="86"/>
      <c r="B32" s="88"/>
      <c r="C32" s="64"/>
    </row>
    <row r="33" spans="1:9" s="62" customFormat="1" ht="27" customHeight="1" x14ac:dyDescent="0.25">
      <c r="A33" s="90"/>
      <c r="B33" s="91"/>
      <c r="D33" s="65"/>
    </row>
    <row r="34" spans="1:9" hidden="1" x14ac:dyDescent="0.25">
      <c r="A34" s="92" t="s">
        <v>26</v>
      </c>
      <c r="B34" s="93" t="e">
        <f>B26*B16*#REF!</f>
        <v>#REF!</v>
      </c>
    </row>
    <row r="35" spans="1:9" x14ac:dyDescent="0.25">
      <c r="A35" s="92"/>
      <c r="B35" s="93"/>
    </row>
    <row r="36" spans="1:9" s="66" customFormat="1" ht="28.5" customHeight="1" x14ac:dyDescent="0.25">
      <c r="A36" s="94"/>
      <c r="B36" s="95"/>
      <c r="E36" s="67"/>
      <c r="H36" s="68"/>
      <c r="I36" s="68"/>
    </row>
    <row r="37" spans="1:9" ht="15" customHeight="1" x14ac:dyDescent="0.25">
      <c r="A37" s="69"/>
      <c r="B37" s="70"/>
      <c r="E37" s="71"/>
    </row>
    <row r="38" spans="1:9" x14ac:dyDescent="0.25">
      <c r="A38" s="72"/>
      <c r="B38" s="73"/>
    </row>
    <row r="39" spans="1:9" x14ac:dyDescent="0.25">
      <c r="A39" s="72"/>
      <c r="B39" s="74"/>
    </row>
    <row r="40" spans="1:9" x14ac:dyDescent="0.25">
      <c r="A40" s="1"/>
      <c r="B40" s="75"/>
    </row>
    <row r="41" spans="1:9" x14ac:dyDescent="0.25">
      <c r="A41" s="1"/>
      <c r="B41" s="2"/>
    </row>
    <row r="57" spans="4:4" x14ac:dyDescent="0.25">
      <c r="D57" s="76"/>
    </row>
  </sheetData>
  <mergeCells count="4">
    <mergeCell ref="A3:B3"/>
    <mergeCell ref="D7:J7"/>
    <mergeCell ref="L7:P7"/>
    <mergeCell ref="A2:B2"/>
  </mergeCells>
  <pageMargins left="0.70866141732283472" right="0.70866141732283472" top="0.74803149606299213" bottom="0.74803149606299213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фегеля,1</vt:lpstr>
      <vt:lpstr>'фегеля,1'!Область_печати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Добранский</dc:creator>
  <cp:lastModifiedBy>Пользователь</cp:lastModifiedBy>
  <cp:lastPrinted>2026-07-06T09:33:26Z</cp:lastPrinted>
  <dcterms:created xsi:type="dcterms:W3CDTF">2026-05-21T16:16:12Z</dcterms:created>
  <dcterms:modified xsi:type="dcterms:W3CDTF">2026-07-17T08:29:27Z</dcterms:modified>
</cp:coreProperties>
</file>